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'Лист1'!$A$1:$J$104</definedName>
  </definedNames>
  <calcPr fullCalcOnLoad="1"/>
</workbook>
</file>

<file path=xl/sharedStrings.xml><?xml version="1.0" encoding="utf-8"?>
<sst xmlns="http://schemas.openxmlformats.org/spreadsheetml/2006/main" count="246" uniqueCount="141">
  <si>
    <t>Загальний фонд</t>
  </si>
  <si>
    <t>Районна державна адміністрація</t>
  </si>
  <si>
    <t>Спеціальний фонд</t>
  </si>
  <si>
    <t>1040</t>
  </si>
  <si>
    <t>1090</t>
  </si>
  <si>
    <t>1030</t>
  </si>
  <si>
    <t>Відділ освіти, молоді та спорту райдержадміністрації</t>
  </si>
  <si>
    <t>Управління соціального захисту населення райдержадміністрації</t>
  </si>
  <si>
    <t>0921</t>
  </si>
  <si>
    <t>В.І. КРАВЕЦЬ</t>
  </si>
  <si>
    <t>Код програмної класифікації видатків та кредитування місцевого бюджету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</si>
  <si>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</si>
  <si>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</si>
  <si>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1010000</t>
  </si>
  <si>
    <t>1020</t>
  </si>
  <si>
    <t>Надання загальної середньої освіти загальноосвiтнiми навчальними закладами ( в т.ч школою дитячим садком, інтернатом при школі), спеціалізованими школами , ліцеями, гімназіями, колегіумами</t>
  </si>
  <si>
    <t>1000000</t>
  </si>
  <si>
    <t>3112</t>
  </si>
  <si>
    <t>Заходи державної політики з питань дітей та їх соціального захисту</t>
  </si>
  <si>
    <t>Відділ культури, туризму, національностей та релігій райдержадміністрації</t>
  </si>
  <si>
    <t>3140</t>
  </si>
  <si>
    <t>0200000</t>
  </si>
  <si>
    <t>0210000</t>
  </si>
  <si>
    <t>0217310</t>
  </si>
  <si>
    <t>7310</t>
  </si>
  <si>
    <t>0443</t>
  </si>
  <si>
    <t>3121</t>
  </si>
  <si>
    <t>0810000</t>
  </si>
  <si>
    <t>0813160</t>
  </si>
  <si>
    <t>Утримання та забезпечення діяльності центрів соціальних служб для сім’ї, дітей та молоді</t>
  </si>
  <si>
    <t>08000000</t>
  </si>
  <si>
    <t>08100000</t>
  </si>
  <si>
    <t>0813140</t>
  </si>
  <si>
    <t>0600000</t>
  </si>
  <si>
    <t>0610000</t>
  </si>
  <si>
    <t>0611020</t>
  </si>
  <si>
    <t>Будівництво об'єктів житлово-комунального господарства</t>
  </si>
  <si>
    <t>5011</t>
  </si>
  <si>
    <t>0810</t>
  </si>
  <si>
    <t>Проведення навчально-тренувальних зборів і змагань з олімпійських видів спорту</t>
  </si>
  <si>
    <t>0900000</t>
  </si>
  <si>
    <t>0910000</t>
  </si>
  <si>
    <t>0913112</t>
  </si>
  <si>
    <t>Служба у справах дітей райдержадміністрації</t>
  </si>
  <si>
    <t>0813121</t>
  </si>
  <si>
    <t>0615011</t>
  </si>
  <si>
    <t>Код Типової програмної класифікації видатків та кредитуваня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</si>
  <si>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</si>
  <si>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</si>
  <si>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</si>
  <si>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</si>
  <si>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</si>
  <si>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 бюджет розвитку</t>
  </si>
  <si>
    <t xml:space="preserve">Розподіл витрат районного бюджету на реалізацію місцевих/регіональних програм у 2019 році
</t>
  </si>
  <si>
    <t>24.12.2015 №18-2/УІІ</t>
  </si>
  <si>
    <t xml:space="preserve">"Програма захисту прав дітей та розвитку сімейних форм виховання у районі на 2016 -2020 роки" </t>
  </si>
  <si>
    <t>19.02.2016 №62-3/УІІ</t>
  </si>
  <si>
    <t>"Соціальна підтримка сімей, дітей та молоді у Васильківському районі на 2016-2020 роки"</t>
  </si>
  <si>
    <t xml:space="preserve">Програма оздоровлення та відпочинку дітей Васильківського району у 2014 -2021 роках"   </t>
  </si>
  <si>
    <t xml:space="preserve">  24.01.2014 № 426-19/VІ</t>
  </si>
  <si>
    <t>19.02.2016 року № 69-3/УІІ</t>
  </si>
  <si>
    <t xml:space="preserve">Програма"Освіта Васильківщини на 2016-2020 роки" </t>
  </si>
  <si>
    <t xml:space="preserve">Програма по забезпеченню соціального захисту населення на 2017-2019 роки             </t>
  </si>
  <si>
    <t xml:space="preserve"> 22.12.2016 року №264-10 /VІ</t>
  </si>
  <si>
    <t>0813242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</si>
  <si>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</si>
  <si>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</si>
  <si>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</si>
  <si>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</si>
  <si>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</si>
  <si>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</si>
  <si>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3700000</t>
  </si>
  <si>
    <t>ФІНАНСОВЕ УПРАВЛІННЯ РАЙДЕРЖАДМІНІСТРАЦІЇ</t>
  </si>
  <si>
    <t>3710000</t>
  </si>
  <si>
    <t>3719770</t>
  </si>
  <si>
    <t>9770</t>
  </si>
  <si>
    <t>0180</t>
  </si>
  <si>
    <t>Інші субвенції з місцевого бюджету, в тому числі</t>
  </si>
  <si>
    <t>субвенція з районного бюджету сільським селищним бюджетам на утримання  в 2019 році дошкільних закладів освіти та культури</t>
  </si>
  <si>
    <t xml:space="preserve">Програма по забезпеченню соціального захисту учасників антитерористичної операції та членів їх сімей на 2017-2019 роки </t>
  </si>
  <si>
    <t xml:space="preserve"> 22.12.2016 року №266-10/УІ</t>
  </si>
  <si>
    <t>РАЙОННА ДЕРЖАВНА АДМІНІСТРАЦІЯ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</si>
  <si>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</si>
  <si>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</si>
  <si>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</si>
  <si>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</si>
  <si>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10.11.2016  №232-9/УІІ</t>
  </si>
  <si>
    <t xml:space="preserve">Програма розвитку культури Васильківського району на 2011-2016 роки та продовження терміну дії програми до 2019 року </t>
  </si>
  <si>
    <t>1014082</t>
  </si>
  <si>
    <t>4082</t>
  </si>
  <si>
    <t>0829</t>
  </si>
  <si>
    <t>Інші заходи в галузі культури і мистецтва</t>
  </si>
  <si>
    <t>30.03.2012 року      № 188-10/УІ</t>
  </si>
  <si>
    <t>3131</t>
  </si>
  <si>
    <t>0613131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</si>
  <si>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</si>
  <si>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Програма соціально-економічного та культурного розвитку Васильківського району  на 2019 рік </t>
  </si>
  <si>
    <t xml:space="preserve">Районна Програма "Молодь Васильківщини на 2012-2021 роки </t>
  </si>
  <si>
    <t>20.12.2018 року    №605-24/VII</t>
  </si>
  <si>
    <t xml:space="preserve">Програма"Здоров’я населення Васильківщини на період 2015-2019 роки" </t>
  </si>
  <si>
    <t>20.12.2018 року    № 608-24/VII</t>
  </si>
  <si>
    <t>20.12.2018 року    № 609-24/VII</t>
  </si>
  <si>
    <t>Районна цільова комплексна програма "Фізичне виховання-здоровя нації на 2013-2018 роки" та продовження терміну дії на 2019 роки</t>
  </si>
  <si>
    <t>0819770</t>
  </si>
  <si>
    <t>на виконання програми по забезпеченню соціального захисту учасників антитерористичної операції та членів їх сімей на 2017-2019 роки</t>
  </si>
  <si>
    <t>7150</t>
  </si>
  <si>
    <t>0422</t>
  </si>
  <si>
    <t>Реалізація програм у галузі лісового господарства і мисливства</t>
  </si>
  <si>
    <t>2400000</t>
  </si>
  <si>
    <t>2410000</t>
  </si>
  <si>
    <t>2417150</t>
  </si>
  <si>
    <t>20.04.2016 року   №108-4/VІІ</t>
  </si>
  <si>
    <t>0219770</t>
  </si>
  <si>
    <t>Інші субвенції з місцевого бюджету</t>
  </si>
  <si>
    <t>на створення і використання матеріальних резервів для запобігання і ліквідації надзвичайних ситуацій техногенного і природного характеру та їх наслідків</t>
  </si>
  <si>
    <t xml:space="preserve">Програма розвитку лісового господарства Васильківського району на 2016-2020 роки   </t>
  </si>
  <si>
    <t>Програма створення і використання матеріальних резервів для  запобігання,ліквідації надзвичайних ситуацій техногенного і природного характеру та їх наслідків у Васильківському районі на 2018-2022 роки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</si>
  <si>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</si>
  <si>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</si>
  <si>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</si>
  <si>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 05.03.2018 року № 487-19/УІ</t>
  </si>
  <si>
    <t xml:space="preserve"> 23.06.16  №172-6/VІІ</t>
  </si>
  <si>
    <t xml:space="preserve"> 20.04.2016  №106-4/VІІ</t>
  </si>
  <si>
    <t xml:space="preserve">Програма впровадження державної політики  органами державної влади у  Васильківському районі на  2016-2020 роки </t>
  </si>
  <si>
    <t xml:space="preserve">Програма профілактики правопорушень, забезпечення громадського порядку та громадської безпеки на території  Васильківського району на  2016-2020 роки </t>
  </si>
  <si>
    <t>на виконання програми профілактики правопорушень, забезпечення громадського порядку та громадської безпеки на території  Васильківського району на  2016-2020 роки</t>
  </si>
  <si>
    <t>1162</t>
  </si>
  <si>
    <t>Інші програми та заходи у сфері освіти</t>
  </si>
  <si>
    <t xml:space="preserve"> 05.03.18  № 483-19/VІІ</t>
  </si>
  <si>
    <t xml:space="preserve">Програма створення і ведення містобудівного кадастру у Васильківському районі на 2018- 2022 роки </t>
  </si>
  <si>
    <t>0990</t>
  </si>
  <si>
    <t>Районна програма інформатизації  "Електронна Васильківщина на 2017-2019 роки (від 23 02.2017 р. № 313-12/VІІ)</t>
  </si>
  <si>
    <t>23 02.2017 р. № 313-12/VІІ</t>
  </si>
  <si>
    <t>7520</t>
  </si>
  <si>
    <t>0460</t>
  </si>
  <si>
    <t>0217520</t>
  </si>
  <si>
    <t>Реалізація Національної програми інформатизації</t>
  </si>
  <si>
    <t xml:space="preserve">       Додаток 7</t>
  </si>
  <si>
    <t>до рішення районної ради</t>
  </si>
  <si>
    <t>від 11.06.2019 р. № 699-27/VІІ</t>
  </si>
  <si>
    <t xml:space="preserve">                         Заступник голови районної ради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</si>
</sst>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3" fontId="7" fillId="0" borderId="13" xfId="52" applyNumberFormat="1" applyFont="1" applyFill="1" applyBorder="1" applyAlignment="1">
      <alignment wrapText="1"/>
      <protection/>
    </xf>
    <xf numFmtId="3" fontId="7" fillId="0" borderId="11" xfId="52" applyNumberFormat="1" applyFont="1" applyFill="1" applyBorder="1" applyAlignment="1">
      <alignment wrapText="1"/>
      <protection/>
    </xf>
    <xf numFmtId="3" fontId="7" fillId="0" borderId="11" xfId="52" applyNumberFormat="1" applyFont="1" applyFill="1" applyBorder="1" applyAlignment="1">
      <alignment horizontal="right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4" xfId="52" applyFont="1" applyFill="1" applyBorder="1" applyAlignment="1">
      <alignment horizontal="center" vertical="center" wrapText="1"/>
      <protection/>
    </xf>
    <xf numFmtId="3" fontId="7" fillId="0" borderId="16" xfId="52" applyNumberFormat="1" applyFont="1" applyFill="1" applyBorder="1" applyAlignment="1">
      <alignment horizontal="right" vertical="center" wrapText="1"/>
      <protection/>
    </xf>
    <xf numFmtId="3" fontId="7" fillId="0" borderId="14" xfId="52" applyNumberFormat="1" applyFont="1" applyFill="1" applyBorder="1" applyAlignment="1">
      <alignment horizontal="right" vertical="center" wrapText="1"/>
      <protection/>
    </xf>
    <xf numFmtId="49" fontId="7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3" fontId="7" fillId="0" borderId="17" xfId="52" applyNumberFormat="1" applyFont="1" applyFill="1" applyBorder="1" applyAlignment="1">
      <alignment horizontal="right" vertical="center" wrapText="1"/>
      <protection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52" applyFont="1" applyFill="1" applyBorder="1" applyAlignment="1">
      <alignment horizontal="center" vertical="center" wrapText="1"/>
      <protection/>
    </xf>
    <xf numFmtId="3" fontId="7" fillId="0" borderId="18" xfId="52" applyNumberFormat="1" applyFont="1" applyFill="1" applyBorder="1" applyAlignment="1">
      <alignment horizontal="right" vertical="center" wrapText="1"/>
      <protection/>
    </xf>
    <xf numFmtId="49" fontId="7" fillId="0" borderId="19" xfId="0" applyNumberFormat="1" applyFont="1" applyBorder="1" applyAlignment="1">
      <alignment horizontal="left" vertical="center"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3" fontId="7" fillId="0" borderId="19" xfId="52" applyNumberFormat="1" applyFont="1" applyFill="1" applyBorder="1" applyAlignment="1">
      <alignment horizontal="right" wrapText="1"/>
      <protection/>
    </xf>
    <xf numFmtId="3" fontId="7" fillId="0" borderId="19" xfId="52" applyNumberFormat="1" applyFont="1" applyFill="1" applyBorder="1" applyAlignment="1">
      <alignment horizontal="right" vertical="center" wrapText="1"/>
      <protection/>
    </xf>
    <xf numFmtId="49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wrapText="1"/>
    </xf>
    <xf numFmtId="3" fontId="7" fillId="0" borderId="19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wrapText="1"/>
    </xf>
    <xf numFmtId="3" fontId="7" fillId="0" borderId="22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horizontal="right" vertical="center" wrapText="1"/>
    </xf>
    <xf numFmtId="49" fontId="7" fillId="0" borderId="24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7" fillId="0" borderId="20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7" fillId="0" borderId="18" xfId="0" applyFont="1" applyBorder="1" applyAlignment="1">
      <alignment/>
    </xf>
    <xf numFmtId="49" fontId="11" fillId="0" borderId="19" xfId="0" applyNumberFormat="1" applyFont="1" applyBorder="1" applyAlignment="1">
      <alignment/>
    </xf>
    <xf numFmtId="0" fontId="11" fillId="0" borderId="30" xfId="0" applyFont="1" applyBorder="1" applyAlignment="1">
      <alignment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wrapText="1"/>
    </xf>
    <xf numFmtId="4" fontId="7" fillId="0" borderId="19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7" fillId="0" borderId="14" xfId="0" applyNumberFormat="1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7" fillId="0" borderId="32" xfId="0" applyFont="1" applyBorder="1" applyAlignment="1">
      <alignment/>
    </xf>
    <xf numFmtId="4" fontId="7" fillId="0" borderId="16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9" fillId="0" borderId="34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8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7" fillId="0" borderId="30" xfId="0" applyFont="1" applyBorder="1" applyAlignment="1">
      <alignment horizontal="center" wrapText="1"/>
    </xf>
    <xf numFmtId="3" fontId="7" fillId="0" borderId="30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49" fontId="7" fillId="0" borderId="37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3" fontId="7" fillId="0" borderId="40" xfId="0" applyNumberFormat="1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3" fontId="7" fillId="0" borderId="13" xfId="0" applyNumberFormat="1" applyFont="1" applyBorder="1" applyAlignment="1">
      <alignment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/>
    </xf>
    <xf numFmtId="0" fontId="7" fillId="0" borderId="40" xfId="0" applyFont="1" applyBorder="1" applyAlignment="1">
      <alignment horizontal="center" wrapText="1"/>
    </xf>
    <xf numFmtId="0" fontId="7" fillId="0" borderId="39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49" fontId="9" fillId="0" borderId="2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11" fillId="32" borderId="45" xfId="0" applyNumberFormat="1" applyFont="1" applyFill="1" applyBorder="1" applyAlignment="1">
      <alignment horizontal="center"/>
    </xf>
    <xf numFmtId="49" fontId="7" fillId="32" borderId="22" xfId="0" applyNumberFormat="1" applyFont="1" applyFill="1" applyBorder="1" applyAlignment="1">
      <alignment/>
    </xf>
    <xf numFmtId="49" fontId="7" fillId="32" borderId="46" xfId="0" applyNumberFormat="1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7" fillId="32" borderId="37" xfId="0" applyNumberFormat="1" applyFont="1" applyFill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/>
    </xf>
    <xf numFmtId="49" fontId="7" fillId="32" borderId="32" xfId="0" applyNumberFormat="1" applyFont="1" applyFill="1" applyBorder="1" applyAlignment="1">
      <alignment horizontal="center"/>
    </xf>
    <xf numFmtId="0" fontId="7" fillId="0" borderId="48" xfId="0" applyFont="1" applyBorder="1" applyAlignment="1">
      <alignment/>
    </xf>
    <xf numFmtId="0" fontId="7" fillId="32" borderId="49" xfId="0" applyFont="1" applyFill="1" applyBorder="1" applyAlignment="1">
      <alignment/>
    </xf>
    <xf numFmtId="49" fontId="7" fillId="32" borderId="27" xfId="0" applyNumberFormat="1" applyFont="1" applyFill="1" applyBorder="1" applyAlignment="1">
      <alignment horizontal="center"/>
    </xf>
    <xf numFmtId="49" fontId="7" fillId="32" borderId="18" xfId="0" applyNumberFormat="1" applyFont="1" applyFill="1" applyBorder="1" applyAlignment="1">
      <alignment horizontal="center"/>
    </xf>
    <xf numFmtId="49" fontId="7" fillId="32" borderId="28" xfId="0" applyNumberFormat="1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wrapText="1"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49" fontId="11" fillId="32" borderId="51" xfId="0" applyNumberFormat="1" applyFont="1" applyFill="1" applyBorder="1" applyAlignment="1">
      <alignment horizontal="center"/>
    </xf>
    <xf numFmtId="49" fontId="7" fillId="32" borderId="50" xfId="0" applyNumberFormat="1" applyFont="1" applyFill="1" applyBorder="1" applyAlignment="1">
      <alignment/>
    </xf>
    <xf numFmtId="49" fontId="7" fillId="32" borderId="47" xfId="0" applyNumberFormat="1" applyFont="1" applyFill="1" applyBorder="1" applyAlignment="1">
      <alignment horizontal="center"/>
    </xf>
    <xf numFmtId="0" fontId="7" fillId="32" borderId="52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4" fontId="10" fillId="0" borderId="4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9" fontId="7" fillId="32" borderId="21" xfId="0" applyNumberFormat="1" applyFont="1" applyFill="1" applyBorder="1" applyAlignment="1">
      <alignment horizontal="center"/>
    </xf>
    <xf numFmtId="49" fontId="7" fillId="32" borderId="48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21" xfId="0" applyFont="1" applyBorder="1" applyAlignment="1">
      <alignment/>
    </xf>
    <xf numFmtId="49" fontId="7" fillId="32" borderId="25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49" fontId="7" fillId="32" borderId="26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/>
    </xf>
    <xf numFmtId="49" fontId="7" fillId="32" borderId="45" xfId="0" applyNumberFormat="1" applyFont="1" applyFill="1" applyBorder="1" applyAlignment="1">
      <alignment horizontal="center"/>
    </xf>
    <xf numFmtId="49" fontId="7" fillId="32" borderId="22" xfId="0" applyNumberFormat="1" applyFont="1" applyFill="1" applyBorder="1" applyAlignment="1">
      <alignment horizontal="center"/>
    </xf>
    <xf numFmtId="0" fontId="7" fillId="0" borderId="51" xfId="0" applyFont="1" applyBorder="1" applyAlignment="1">
      <alignment/>
    </xf>
    <xf numFmtId="49" fontId="13" fillId="0" borderId="43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2" fillId="32" borderId="44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/>
    </xf>
    <xf numFmtId="49" fontId="16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1" fillId="0" borderId="32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49" fontId="16" fillId="0" borderId="25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34" xfId="0" applyFont="1" applyBorder="1" applyAlignment="1">
      <alignment/>
    </xf>
    <xf numFmtId="49" fontId="16" fillId="0" borderId="35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0" fontId="11" fillId="0" borderId="28" xfId="0" applyFont="1" applyBorder="1" applyAlignment="1">
      <alignment/>
    </xf>
    <xf numFmtId="3" fontId="11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wrapText="1"/>
    </xf>
    <xf numFmtId="0" fontId="6" fillId="0" borderId="11" xfId="52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5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7 прогр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75" zoomScaleSheetLayoutView="75" zoomScalePageLayoutView="0" workbookViewId="0" topLeftCell="A1">
      <pane xSplit="4" ySplit="8" topLeftCell="E9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04" sqref="G104"/>
    </sheetView>
  </sheetViews>
  <sheetFormatPr defaultColWidth="9.00390625" defaultRowHeight="12.75"/>
  <cols>
    <col min="1" max="3" width="13.75390625" style="0" customWidth="1"/>
    <col min="4" max="4" width="60.375" style="0" customWidth="1"/>
    <col min="5" max="5" width="34.125" style="0" customWidth="1"/>
    <col min="6" max="6" width="18.875" style="0" customWidth="1"/>
    <col min="7" max="7" width="15.375" style="0" customWidth="1"/>
    <col min="8" max="8" width="16.625" style="0" customWidth="1"/>
    <col min="9" max="9" width="13.625" style="0" customWidth="1"/>
    <col min="10" max="10" width="18.625" style="0" customWidth="1"/>
  </cols>
  <sheetData>
    <row r="1" ht="12.75">
      <c r="I1" t="s">
        <v>137</v>
      </c>
    </row>
    <row r="2" spans="1:10" ht="12.75">
      <c r="A2" s="2"/>
      <c r="B2" s="2"/>
      <c r="C2" s="2"/>
      <c r="I2" t="s">
        <v>138</v>
      </c>
      <c r="J2" s="4"/>
    </row>
    <row r="3" spans="1:10" ht="12.75">
      <c r="A3" s="2"/>
      <c r="B3" s="2"/>
      <c r="C3" s="2"/>
      <c r="I3" t="s">
        <v>139</v>
      </c>
      <c r="J3" s="4"/>
    </row>
    <row r="4" ht="12.75">
      <c r="J4" s="4"/>
    </row>
    <row r="6" spans="1:10" ht="48" customHeight="1" thickBot="1">
      <c r="A6" s="230" t="s">
        <v>53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48" customHeight="1">
      <c r="A7" s="231" t="s">
        <v>10</v>
      </c>
      <c r="B7" s="231" t="s">
        <v>46</v>
      </c>
      <c r="C7" s="231" t="s">
        <v>47</v>
      </c>
      <c r="D7" s="231" t="s">
        <v>50</v>
      </c>
      <c r="E7" s="229" t="s">
        <v>51</v>
      </c>
      <c r="F7" s="234" t="s">
        <v>48</v>
      </c>
      <c r="G7" s="236" t="s">
        <v>49</v>
      </c>
      <c r="H7" s="236" t="s">
        <v>0</v>
      </c>
      <c r="I7" s="229" t="s">
        <v>2</v>
      </c>
      <c r="J7" s="229"/>
    </row>
    <row r="8" spans="1:10" ht="114" customHeight="1" thickBot="1">
      <c r="A8" s="232"/>
      <c r="B8" s="232"/>
      <c r="C8" s="232"/>
      <c r="D8" s="232"/>
      <c r="E8" s="233"/>
      <c r="F8" s="235"/>
      <c r="G8" s="237"/>
      <c r="H8" s="237"/>
      <c r="I8" s="7" t="s">
        <v>49</v>
      </c>
      <c r="J8" s="7" t="s">
        <v>52</v>
      </c>
    </row>
    <row r="9" spans="1:10" ht="63.75" customHeight="1">
      <c r="A9" s="8"/>
      <c r="B9" s="8"/>
      <c r="C9" s="8"/>
      <c r="D9" s="9"/>
      <c r="E9" s="10" t="s">
        <v>55</v>
      </c>
      <c r="F9" s="10" t="s">
        <v>54</v>
      </c>
      <c r="G9" s="11">
        <f aca="true" t="shared" si="0" ref="G9:G31">H9+I9</f>
        <v>10000</v>
      </c>
      <c r="H9" s="12">
        <f>H10</f>
        <v>10000</v>
      </c>
      <c r="I9" s="13"/>
      <c r="J9" s="13"/>
    </row>
    <row r="10" spans="1:10" ht="18" customHeight="1">
      <c r="A10" s="14" t="s">
        <v>40</v>
      </c>
      <c r="B10" s="15"/>
      <c r="C10" s="15"/>
      <c r="D10" s="16" t="s">
        <v>43</v>
      </c>
      <c r="E10" s="17"/>
      <c r="F10" s="17"/>
      <c r="G10" s="18">
        <f t="shared" si="0"/>
        <v>10000</v>
      </c>
      <c r="H10" s="19">
        <f>H11</f>
        <v>10000</v>
      </c>
      <c r="I10" s="19"/>
      <c r="J10" s="19"/>
    </row>
    <row r="11" spans="1:10" ht="18" customHeight="1">
      <c r="A11" s="14" t="s">
        <v>41</v>
      </c>
      <c r="B11" s="14"/>
      <c r="C11" s="14"/>
      <c r="D11" s="16" t="s">
        <v>43</v>
      </c>
      <c r="E11" s="17"/>
      <c r="F11" s="17"/>
      <c r="G11" s="19">
        <f t="shared" si="0"/>
        <v>10000</v>
      </c>
      <c r="H11" s="19">
        <f>H12</f>
        <v>10000</v>
      </c>
      <c r="I11" s="19"/>
      <c r="J11" s="19"/>
    </row>
    <row r="12" spans="1:10" ht="31.5" customHeight="1" thickBot="1">
      <c r="A12" s="23" t="s">
        <v>42</v>
      </c>
      <c r="B12" s="23" t="s">
        <v>17</v>
      </c>
      <c r="C12" s="23" t="s">
        <v>3</v>
      </c>
      <c r="D12" s="24" t="s">
        <v>18</v>
      </c>
      <c r="E12" s="25"/>
      <c r="F12" s="25"/>
      <c r="G12" s="22">
        <f t="shared" si="0"/>
        <v>10000</v>
      </c>
      <c r="H12" s="26">
        <v>10000</v>
      </c>
      <c r="I12" s="26"/>
      <c r="J12" s="26"/>
    </row>
    <row r="13" spans="1:10" ht="60.75" customHeight="1" thickTop="1">
      <c r="A13" s="27"/>
      <c r="B13" s="27"/>
      <c r="C13" s="28"/>
      <c r="D13" s="29"/>
      <c r="E13" s="30" t="s">
        <v>57</v>
      </c>
      <c r="F13" s="30" t="s">
        <v>56</v>
      </c>
      <c r="G13" s="31">
        <f t="shared" si="0"/>
        <v>3000</v>
      </c>
      <c r="H13" s="31">
        <f>H14</f>
        <v>3000</v>
      </c>
      <c r="I13" s="32"/>
      <c r="J13" s="32"/>
    </row>
    <row r="14" spans="1:10" ht="25.5" customHeight="1">
      <c r="A14" s="20" t="s">
        <v>30</v>
      </c>
      <c r="B14" s="33"/>
      <c r="C14" s="33"/>
      <c r="D14" s="34" t="s">
        <v>7</v>
      </c>
      <c r="E14" s="17"/>
      <c r="F14" s="17"/>
      <c r="G14" s="19">
        <f t="shared" si="0"/>
        <v>3000</v>
      </c>
      <c r="H14" s="19">
        <f>H15</f>
        <v>3000</v>
      </c>
      <c r="I14" s="19"/>
      <c r="J14" s="19"/>
    </row>
    <row r="15" spans="1:10" ht="25.5" customHeight="1">
      <c r="A15" s="20" t="s">
        <v>31</v>
      </c>
      <c r="B15" s="33"/>
      <c r="C15" s="33"/>
      <c r="D15" s="34" t="s">
        <v>7</v>
      </c>
      <c r="E15" s="17"/>
      <c r="F15" s="17"/>
      <c r="G15" s="19">
        <f t="shared" si="0"/>
        <v>3000</v>
      </c>
      <c r="H15" s="19">
        <f>H16</f>
        <v>3000</v>
      </c>
      <c r="I15" s="19"/>
      <c r="J15" s="19"/>
    </row>
    <row r="16" spans="1:10" ht="30.75" customHeight="1" thickBot="1">
      <c r="A16" s="35" t="s">
        <v>44</v>
      </c>
      <c r="B16" s="35" t="s">
        <v>26</v>
      </c>
      <c r="C16" s="35" t="s">
        <v>3</v>
      </c>
      <c r="D16" s="24" t="s">
        <v>29</v>
      </c>
      <c r="E16" s="36"/>
      <c r="F16" s="36"/>
      <c r="G16" s="19">
        <f t="shared" si="0"/>
        <v>3000</v>
      </c>
      <c r="H16" s="26">
        <v>3000</v>
      </c>
      <c r="I16" s="26"/>
      <c r="J16" s="26"/>
    </row>
    <row r="17" spans="1:10" ht="63.75" thickTop="1">
      <c r="A17" s="37"/>
      <c r="B17" s="37"/>
      <c r="C17" s="37"/>
      <c r="D17" s="38"/>
      <c r="E17" s="39" t="s">
        <v>58</v>
      </c>
      <c r="F17" s="39" t="s">
        <v>59</v>
      </c>
      <c r="G17" s="40">
        <f t="shared" si="0"/>
        <v>750500</v>
      </c>
      <c r="H17" s="41">
        <f>H18</f>
        <v>750500</v>
      </c>
      <c r="I17" s="41"/>
      <c r="J17" s="41"/>
    </row>
    <row r="18" spans="1:10" ht="31.5">
      <c r="A18" s="20" t="s">
        <v>30</v>
      </c>
      <c r="B18" s="33"/>
      <c r="C18" s="33"/>
      <c r="D18" s="34" t="s">
        <v>7</v>
      </c>
      <c r="E18" s="42"/>
      <c r="F18" s="42"/>
      <c r="G18" s="43">
        <f t="shared" si="0"/>
        <v>750500</v>
      </c>
      <c r="H18" s="43">
        <f>H19</f>
        <v>750500</v>
      </c>
      <c r="I18" s="43"/>
      <c r="J18" s="43"/>
    </row>
    <row r="19" spans="1:10" ht="31.5">
      <c r="A19" s="20" t="s">
        <v>31</v>
      </c>
      <c r="B19" s="33"/>
      <c r="C19" s="33"/>
      <c r="D19" s="34" t="s">
        <v>7</v>
      </c>
      <c r="E19" s="42"/>
      <c r="F19" s="42"/>
      <c r="G19" s="43">
        <f t="shared" si="0"/>
        <v>750500</v>
      </c>
      <c r="H19" s="43">
        <f>H20</f>
        <v>750500</v>
      </c>
      <c r="I19" s="43"/>
      <c r="J19" s="43"/>
    </row>
    <row r="20" spans="1:10" ht="66.75" customHeight="1" thickBot="1">
      <c r="A20" s="44" t="s">
        <v>32</v>
      </c>
      <c r="B20" s="44" t="s">
        <v>20</v>
      </c>
      <c r="C20" s="44" t="s">
        <v>3</v>
      </c>
      <c r="D20" s="21" t="s">
        <v>12</v>
      </c>
      <c r="E20" s="45"/>
      <c r="F20" s="45"/>
      <c r="G20" s="43">
        <f t="shared" si="0"/>
        <v>750500</v>
      </c>
      <c r="H20" s="46">
        <f>124000+9500+76500+300000+10000+118000+112500</f>
        <v>750500</v>
      </c>
      <c r="I20" s="46"/>
      <c r="J20" s="46"/>
    </row>
    <row r="21" spans="1:10" ht="32.25" thickTop="1">
      <c r="A21" s="20"/>
      <c r="B21" s="47"/>
      <c r="C21" s="47"/>
      <c r="D21" s="48"/>
      <c r="E21" s="49" t="s">
        <v>61</v>
      </c>
      <c r="F21" s="49" t="s">
        <v>60</v>
      </c>
      <c r="G21" s="40">
        <f t="shared" si="0"/>
        <v>1529244</v>
      </c>
      <c r="H21" s="50">
        <f>H22</f>
        <v>1529244</v>
      </c>
      <c r="I21" s="50"/>
      <c r="J21" s="50"/>
    </row>
    <row r="22" spans="1:10" ht="30.75" customHeight="1">
      <c r="A22" s="51" t="s">
        <v>33</v>
      </c>
      <c r="B22" s="33"/>
      <c r="C22" s="33"/>
      <c r="D22" s="34" t="s">
        <v>6</v>
      </c>
      <c r="E22" s="52"/>
      <c r="F22" s="52"/>
      <c r="G22" s="43">
        <f t="shared" si="0"/>
        <v>1529244</v>
      </c>
      <c r="H22" s="43">
        <f>H23</f>
        <v>1529244</v>
      </c>
      <c r="I22" s="43"/>
      <c r="J22" s="43"/>
    </row>
    <row r="23" spans="1:10" ht="15.75">
      <c r="A23" s="20" t="s">
        <v>34</v>
      </c>
      <c r="B23" s="33"/>
      <c r="C23" s="33"/>
      <c r="D23" s="227" t="s">
        <v>6</v>
      </c>
      <c r="E23" s="54"/>
      <c r="F23" s="54"/>
      <c r="G23" s="43">
        <f t="shared" si="0"/>
        <v>1529244</v>
      </c>
      <c r="H23" s="55">
        <f>H24+H25</f>
        <v>1529244</v>
      </c>
      <c r="I23" s="55"/>
      <c r="J23" s="43"/>
    </row>
    <row r="24" spans="1:10" ht="63">
      <c r="A24" s="47" t="s">
        <v>35</v>
      </c>
      <c r="B24" s="47" t="s">
        <v>14</v>
      </c>
      <c r="C24" s="47" t="s">
        <v>8</v>
      </c>
      <c r="D24" s="48" t="s">
        <v>15</v>
      </c>
      <c r="E24" s="56"/>
      <c r="F24" s="56"/>
      <c r="G24" s="55">
        <f t="shared" si="0"/>
        <v>1520194</v>
      </c>
      <c r="H24" s="55">
        <f>1174500-18252+40000+189000+4000+5066+104880+21000</f>
        <v>1520194</v>
      </c>
      <c r="I24" s="55"/>
      <c r="J24" s="55"/>
    </row>
    <row r="25" spans="1:10" ht="16.5" thickBot="1">
      <c r="A25" s="23" t="s">
        <v>35</v>
      </c>
      <c r="B25" s="23" t="s">
        <v>126</v>
      </c>
      <c r="C25" s="23" t="s">
        <v>130</v>
      </c>
      <c r="D25" s="194" t="s">
        <v>127</v>
      </c>
      <c r="E25" s="45"/>
      <c r="F25" s="45"/>
      <c r="G25" s="46">
        <f>H25</f>
        <v>9050</v>
      </c>
      <c r="H25" s="46">
        <v>9050</v>
      </c>
      <c r="I25" s="46"/>
      <c r="J25" s="46"/>
    </row>
    <row r="26" spans="1:10" ht="48" thickTop="1">
      <c r="A26" s="57"/>
      <c r="B26" s="58"/>
      <c r="C26" s="58"/>
      <c r="D26" s="59"/>
      <c r="E26" s="60" t="s">
        <v>97</v>
      </c>
      <c r="F26" s="60" t="s">
        <v>92</v>
      </c>
      <c r="G26" s="61">
        <f t="shared" si="0"/>
        <v>500</v>
      </c>
      <c r="H26" s="62">
        <f>H27</f>
        <v>500</v>
      </c>
      <c r="I26" s="62"/>
      <c r="J26" s="62"/>
    </row>
    <row r="27" spans="1:10" ht="15.75">
      <c r="A27" s="51" t="s">
        <v>33</v>
      </c>
      <c r="B27" s="33"/>
      <c r="C27" s="33"/>
      <c r="D27" s="34" t="s">
        <v>6</v>
      </c>
      <c r="E27" s="52"/>
      <c r="F27" s="52"/>
      <c r="G27" s="63">
        <f t="shared" si="0"/>
        <v>500</v>
      </c>
      <c r="H27" s="43">
        <f>H28</f>
        <v>500</v>
      </c>
      <c r="I27" s="43"/>
      <c r="J27" s="43"/>
    </row>
    <row r="28" spans="1:10" ht="15.75">
      <c r="A28" s="20" t="s">
        <v>34</v>
      </c>
      <c r="B28" s="33"/>
      <c r="C28" s="33"/>
      <c r="D28" s="227" t="s">
        <v>6</v>
      </c>
      <c r="E28" s="54"/>
      <c r="F28" s="54"/>
      <c r="G28" s="64">
        <f t="shared" si="0"/>
        <v>500</v>
      </c>
      <c r="H28" s="55">
        <f>H29</f>
        <v>500</v>
      </c>
      <c r="I28" s="55"/>
      <c r="J28" s="43"/>
    </row>
    <row r="29" spans="1:10" ht="30" customHeight="1" thickBot="1">
      <c r="A29" s="65" t="s">
        <v>94</v>
      </c>
      <c r="B29" s="65" t="s">
        <v>93</v>
      </c>
      <c r="C29" s="65" t="s">
        <v>3</v>
      </c>
      <c r="D29" s="66" t="s">
        <v>95</v>
      </c>
      <c r="E29" s="45"/>
      <c r="F29" s="45"/>
      <c r="G29" s="63">
        <f t="shared" si="0"/>
        <v>500</v>
      </c>
      <c r="H29" s="46">
        <v>500</v>
      </c>
      <c r="I29" s="46"/>
      <c r="J29" s="46"/>
    </row>
    <row r="30" spans="1:10" ht="48" thickTop="1">
      <c r="A30" s="37"/>
      <c r="B30" s="37"/>
      <c r="C30" s="37"/>
      <c r="D30" s="67"/>
      <c r="E30" s="39" t="s">
        <v>62</v>
      </c>
      <c r="F30" s="39" t="s">
        <v>63</v>
      </c>
      <c r="G30" s="40">
        <f t="shared" si="0"/>
        <v>580823</v>
      </c>
      <c r="H30" s="41">
        <f>H31</f>
        <v>580823</v>
      </c>
      <c r="I30" s="41"/>
      <c r="J30" s="41"/>
    </row>
    <row r="31" spans="1:10" ht="31.5">
      <c r="A31" s="20" t="s">
        <v>27</v>
      </c>
      <c r="B31" s="33"/>
      <c r="C31" s="33"/>
      <c r="D31" s="34" t="s">
        <v>7</v>
      </c>
      <c r="E31" s="42"/>
      <c r="F31" s="42"/>
      <c r="G31" s="68">
        <f t="shared" si="0"/>
        <v>580823</v>
      </c>
      <c r="H31" s="43">
        <f>H32</f>
        <v>580823</v>
      </c>
      <c r="I31" s="43"/>
      <c r="J31" s="43"/>
    </row>
    <row r="32" spans="1:10" ht="31.5">
      <c r="A32" s="20" t="s">
        <v>27</v>
      </c>
      <c r="B32" s="33"/>
      <c r="C32" s="33"/>
      <c r="D32" s="34" t="s">
        <v>7</v>
      </c>
      <c r="E32" s="42"/>
      <c r="F32" s="42"/>
      <c r="G32" s="68">
        <f aca="true" t="shared" si="1" ref="G32:G37">H32+I32</f>
        <v>580823</v>
      </c>
      <c r="H32" s="43">
        <f>SUM(H33:H35)</f>
        <v>580823</v>
      </c>
      <c r="I32" s="43"/>
      <c r="J32" s="43"/>
    </row>
    <row r="33" spans="1:10" ht="31.5">
      <c r="A33" s="70" t="s">
        <v>64</v>
      </c>
      <c r="B33" s="14" t="s">
        <v>65</v>
      </c>
      <c r="C33" s="71" t="s">
        <v>4</v>
      </c>
      <c r="D33" s="72" t="s">
        <v>66</v>
      </c>
      <c r="E33" s="42"/>
      <c r="F33" s="42"/>
      <c r="G33" s="68">
        <f t="shared" si="1"/>
        <v>219823</v>
      </c>
      <c r="H33" s="43">
        <f>57100-23200+29453+58170-1700+71000+29000</f>
        <v>219823</v>
      </c>
      <c r="I33" s="43"/>
      <c r="J33" s="43"/>
    </row>
    <row r="34" spans="1:10" ht="78.75" customHeight="1">
      <c r="A34" s="73" t="s">
        <v>28</v>
      </c>
      <c r="B34" s="44" t="s">
        <v>11</v>
      </c>
      <c r="C34" s="74"/>
      <c r="D34" s="75" t="s">
        <v>67</v>
      </c>
      <c r="E34" s="42"/>
      <c r="F34" s="42"/>
      <c r="G34" s="68">
        <f t="shared" si="1"/>
        <v>306000</v>
      </c>
      <c r="H34" s="43">
        <v>306000</v>
      </c>
      <c r="I34" s="43"/>
      <c r="J34" s="43"/>
    </row>
    <row r="35" spans="1:10" ht="48" thickBot="1">
      <c r="A35" s="77" t="s">
        <v>68</v>
      </c>
      <c r="B35" s="23" t="s">
        <v>69</v>
      </c>
      <c r="C35" s="78" t="s">
        <v>5</v>
      </c>
      <c r="D35" s="79" t="s">
        <v>70</v>
      </c>
      <c r="E35" s="80"/>
      <c r="F35" s="80"/>
      <c r="G35" s="68">
        <f t="shared" si="1"/>
        <v>55000</v>
      </c>
      <c r="H35" s="46">
        <v>55000</v>
      </c>
      <c r="I35" s="46"/>
      <c r="J35" s="46"/>
    </row>
    <row r="36" spans="1:10" ht="63.75" thickTop="1">
      <c r="A36" s="81"/>
      <c r="B36" s="81"/>
      <c r="C36" s="81"/>
      <c r="D36" s="82"/>
      <c r="E36" s="83" t="s">
        <v>96</v>
      </c>
      <c r="F36" s="84" t="s">
        <v>98</v>
      </c>
      <c r="G36" s="85">
        <f t="shared" si="1"/>
        <v>3553371.64</v>
      </c>
      <c r="H36" s="40">
        <f>H40</f>
        <v>3146307</v>
      </c>
      <c r="I36" s="86">
        <f>I37</f>
        <v>407064.64</v>
      </c>
      <c r="J36" s="86">
        <f>J37</f>
        <v>407064.64</v>
      </c>
    </row>
    <row r="37" spans="1:10" ht="15.75">
      <c r="A37" s="14" t="s">
        <v>21</v>
      </c>
      <c r="B37" s="15"/>
      <c r="C37" s="15"/>
      <c r="D37" s="87" t="s">
        <v>1</v>
      </c>
      <c r="E37" s="87"/>
      <c r="F37" s="42"/>
      <c r="G37" s="88">
        <f t="shared" si="1"/>
        <v>407064.64</v>
      </c>
      <c r="H37" s="43"/>
      <c r="I37" s="88">
        <f>I39</f>
        <v>407064.64</v>
      </c>
      <c r="J37" s="88">
        <f>H37+I37</f>
        <v>407064.64</v>
      </c>
    </row>
    <row r="38" spans="1:10" ht="15.75">
      <c r="A38" s="14" t="s">
        <v>22</v>
      </c>
      <c r="B38" s="14"/>
      <c r="C38" s="14"/>
      <c r="D38" s="87" t="s">
        <v>1</v>
      </c>
      <c r="E38" s="87"/>
      <c r="F38" s="42"/>
      <c r="G38" s="88">
        <f aca="true" t="shared" si="2" ref="G38:G43">H38+I38</f>
        <v>407064.64</v>
      </c>
      <c r="H38" s="43"/>
      <c r="I38" s="88">
        <f>I39</f>
        <v>407064.64</v>
      </c>
      <c r="J38" s="88">
        <f>H38+I38</f>
        <v>407064.64</v>
      </c>
    </row>
    <row r="39" spans="1:10" ht="18" customHeight="1">
      <c r="A39" s="89" t="s">
        <v>23</v>
      </c>
      <c r="B39" s="53" t="s">
        <v>24</v>
      </c>
      <c r="C39" s="90" t="s">
        <v>25</v>
      </c>
      <c r="D39" s="91" t="s">
        <v>36</v>
      </c>
      <c r="E39" s="92"/>
      <c r="F39" s="92"/>
      <c r="G39" s="88">
        <f t="shared" si="2"/>
        <v>407064.64</v>
      </c>
      <c r="H39" s="55"/>
      <c r="I39" s="93">
        <v>407064.64</v>
      </c>
      <c r="J39" s="93">
        <f>H39+I39</f>
        <v>407064.64</v>
      </c>
    </row>
    <row r="40" spans="1:10" ht="19.5" customHeight="1">
      <c r="A40" s="94" t="s">
        <v>71</v>
      </c>
      <c r="B40" s="95"/>
      <c r="C40" s="96"/>
      <c r="D40" s="76" t="s">
        <v>72</v>
      </c>
      <c r="E40" s="92"/>
      <c r="F40" s="92"/>
      <c r="G40" s="43">
        <f t="shared" si="2"/>
        <v>3146307</v>
      </c>
      <c r="H40" s="55">
        <f>H41</f>
        <v>3146307</v>
      </c>
      <c r="I40" s="93"/>
      <c r="J40" s="93"/>
    </row>
    <row r="41" spans="1:10" ht="19.5" customHeight="1">
      <c r="A41" s="89" t="s">
        <v>73</v>
      </c>
      <c r="B41" s="53"/>
      <c r="C41" s="90"/>
      <c r="D41" s="97" t="s">
        <v>72</v>
      </c>
      <c r="E41" s="92"/>
      <c r="F41" s="92"/>
      <c r="G41" s="43">
        <f t="shared" si="2"/>
        <v>3146307</v>
      </c>
      <c r="H41" s="55">
        <f>H42</f>
        <v>3146307</v>
      </c>
      <c r="I41" s="93"/>
      <c r="J41" s="93"/>
    </row>
    <row r="42" spans="1:10" ht="19.5" customHeight="1">
      <c r="A42" s="73" t="s">
        <v>74</v>
      </c>
      <c r="B42" s="44" t="s">
        <v>75</v>
      </c>
      <c r="C42" s="74" t="s">
        <v>76</v>
      </c>
      <c r="D42" s="98" t="s">
        <v>77</v>
      </c>
      <c r="E42" s="92"/>
      <c r="F42" s="92"/>
      <c r="G42" s="43">
        <f t="shared" si="2"/>
        <v>3146307</v>
      </c>
      <c r="H42" s="55">
        <f>H43</f>
        <v>3146307</v>
      </c>
      <c r="I42" s="93"/>
      <c r="J42" s="93"/>
    </row>
    <row r="43" spans="1:10" ht="51.75" customHeight="1" thickBot="1">
      <c r="A43" s="99"/>
      <c r="B43" s="100"/>
      <c r="C43" s="101"/>
      <c r="D43" s="102" t="s">
        <v>78</v>
      </c>
      <c r="E43" s="103"/>
      <c r="F43" s="103"/>
      <c r="G43" s="43">
        <f t="shared" si="2"/>
        <v>3146307</v>
      </c>
      <c r="H43" s="46">
        <v>3146307</v>
      </c>
      <c r="I43" s="104"/>
      <c r="J43" s="104"/>
    </row>
    <row r="44" spans="1:10" ht="68.25" customHeight="1" thickTop="1">
      <c r="A44" s="57"/>
      <c r="B44" s="57"/>
      <c r="C44" s="57"/>
      <c r="D44" s="105"/>
      <c r="E44" s="39" t="s">
        <v>79</v>
      </c>
      <c r="F44" s="39" t="s">
        <v>80</v>
      </c>
      <c r="G44" s="40">
        <f>H44+I44</f>
        <v>129252</v>
      </c>
      <c r="H44" s="41">
        <f>H45+H48+H51+H53</f>
        <v>129252</v>
      </c>
      <c r="I44" s="41"/>
      <c r="J44" s="41"/>
    </row>
    <row r="45" spans="1:10" ht="12.75" customHeight="1">
      <c r="A45" s="51" t="s">
        <v>33</v>
      </c>
      <c r="B45" s="33"/>
      <c r="C45" s="33"/>
      <c r="D45" s="34" t="s">
        <v>6</v>
      </c>
      <c r="E45" s="106"/>
      <c r="F45" s="106"/>
      <c r="G45" s="107">
        <f>H45+I45</f>
        <v>18252</v>
      </c>
      <c r="H45" s="43">
        <f>H46</f>
        <v>18252</v>
      </c>
      <c r="I45" s="43"/>
      <c r="J45" s="43"/>
    </row>
    <row r="46" spans="1:10" ht="12.75" customHeight="1">
      <c r="A46" s="20" t="s">
        <v>34</v>
      </c>
      <c r="B46" s="33"/>
      <c r="C46" s="33"/>
      <c r="D46" s="227" t="s">
        <v>6</v>
      </c>
      <c r="E46" s="106"/>
      <c r="F46" s="106"/>
      <c r="G46" s="107">
        <f aca="true" t="shared" si="3" ref="G46:G55">H46+I46</f>
        <v>18252</v>
      </c>
      <c r="H46" s="43">
        <f>H47</f>
        <v>18252</v>
      </c>
      <c r="I46" s="43"/>
      <c r="J46" s="43"/>
    </row>
    <row r="47" spans="1:10" ht="66" customHeight="1">
      <c r="A47" s="47" t="s">
        <v>35</v>
      </c>
      <c r="B47" s="47" t="s">
        <v>14</v>
      </c>
      <c r="C47" s="47" t="s">
        <v>8</v>
      </c>
      <c r="D47" s="48" t="s">
        <v>15</v>
      </c>
      <c r="E47" s="42"/>
      <c r="F47" s="42"/>
      <c r="G47" s="107">
        <f t="shared" si="3"/>
        <v>18252</v>
      </c>
      <c r="H47" s="43">
        <v>18252</v>
      </c>
      <c r="I47" s="43"/>
      <c r="J47" s="43"/>
    </row>
    <row r="48" spans="1:10" ht="12.75" customHeight="1">
      <c r="A48" s="20" t="s">
        <v>27</v>
      </c>
      <c r="B48" s="33"/>
      <c r="C48" s="33"/>
      <c r="D48" s="52" t="s">
        <v>7</v>
      </c>
      <c r="E48" s="42"/>
      <c r="F48" s="42"/>
      <c r="G48" s="107">
        <f t="shared" si="3"/>
        <v>41700</v>
      </c>
      <c r="H48" s="43">
        <f>H49</f>
        <v>41700</v>
      </c>
      <c r="I48" s="43"/>
      <c r="J48" s="43"/>
    </row>
    <row r="49" spans="1:10" ht="12.75" customHeight="1">
      <c r="A49" s="20" t="s">
        <v>27</v>
      </c>
      <c r="B49" s="33"/>
      <c r="C49" s="33"/>
      <c r="D49" s="52" t="s">
        <v>7</v>
      </c>
      <c r="E49" s="42"/>
      <c r="F49" s="42"/>
      <c r="G49" s="107">
        <f t="shared" si="3"/>
        <v>41700</v>
      </c>
      <c r="H49" s="43">
        <f>SUM(H50:H51)</f>
        <v>41700</v>
      </c>
      <c r="I49" s="43"/>
      <c r="J49" s="43"/>
    </row>
    <row r="50" spans="1:10" ht="31.5" customHeight="1">
      <c r="A50" s="14" t="s">
        <v>64</v>
      </c>
      <c r="B50" s="14" t="s">
        <v>65</v>
      </c>
      <c r="C50" s="14" t="s">
        <v>4</v>
      </c>
      <c r="D50" s="108" t="s">
        <v>66</v>
      </c>
      <c r="E50" s="42"/>
      <c r="F50" s="42"/>
      <c r="G50" s="107">
        <f t="shared" si="3"/>
        <v>33200</v>
      </c>
      <c r="H50" s="43">
        <f>13200+18300+1700</f>
        <v>33200</v>
      </c>
      <c r="I50" s="43"/>
      <c r="J50" s="43"/>
    </row>
    <row r="51" spans="1:10" ht="25.5" customHeight="1">
      <c r="A51" s="73" t="s">
        <v>103</v>
      </c>
      <c r="B51" s="44" t="s">
        <v>75</v>
      </c>
      <c r="C51" s="74" t="s">
        <v>76</v>
      </c>
      <c r="D51" s="98" t="s">
        <v>77</v>
      </c>
      <c r="E51" s="42"/>
      <c r="F51" s="42"/>
      <c r="G51" s="107">
        <f>G52</f>
        <v>8500</v>
      </c>
      <c r="H51" s="43">
        <f>H52</f>
        <v>8500</v>
      </c>
      <c r="I51" s="43"/>
      <c r="J51" s="43"/>
    </row>
    <row r="52" spans="1:10" ht="51.75" customHeight="1" thickBot="1">
      <c r="A52" s="99"/>
      <c r="B52" s="100"/>
      <c r="C52" s="101"/>
      <c r="D52" s="102" t="s">
        <v>104</v>
      </c>
      <c r="E52" s="42"/>
      <c r="F52" s="42"/>
      <c r="G52" s="107">
        <f>H52+I52</f>
        <v>8500</v>
      </c>
      <c r="H52" s="43">
        <v>8500</v>
      </c>
      <c r="I52" s="43"/>
      <c r="J52" s="43"/>
    </row>
    <row r="53" spans="1:10" ht="12.75" customHeight="1" thickTop="1">
      <c r="A53" s="14" t="s">
        <v>21</v>
      </c>
      <c r="B53" s="15"/>
      <c r="C53" s="15"/>
      <c r="D53" s="42" t="s">
        <v>81</v>
      </c>
      <c r="E53" s="42"/>
      <c r="F53" s="42"/>
      <c r="G53" s="107">
        <f t="shared" si="3"/>
        <v>60800</v>
      </c>
      <c r="H53" s="43">
        <f>H54</f>
        <v>60800</v>
      </c>
      <c r="I53" s="43"/>
      <c r="J53" s="43"/>
    </row>
    <row r="54" spans="1:10" ht="12.75" customHeight="1">
      <c r="A54" s="14" t="s">
        <v>22</v>
      </c>
      <c r="B54" s="14"/>
      <c r="C54" s="14"/>
      <c r="D54" s="42" t="s">
        <v>81</v>
      </c>
      <c r="E54" s="42"/>
      <c r="F54" s="42"/>
      <c r="G54" s="107">
        <f t="shared" si="3"/>
        <v>60800</v>
      </c>
      <c r="H54" s="43">
        <f>H55</f>
        <v>60800</v>
      </c>
      <c r="I54" s="43"/>
      <c r="J54" s="43"/>
    </row>
    <row r="55" spans="1:10" ht="27.75" customHeight="1" thickBot="1">
      <c r="A55" s="23" t="s">
        <v>82</v>
      </c>
      <c r="B55" s="23" t="s">
        <v>83</v>
      </c>
      <c r="C55" s="23" t="s">
        <v>84</v>
      </c>
      <c r="D55" s="24" t="s">
        <v>85</v>
      </c>
      <c r="E55" s="80"/>
      <c r="F55" s="80"/>
      <c r="G55" s="107">
        <f t="shared" si="3"/>
        <v>60800</v>
      </c>
      <c r="H55" s="46">
        <f>24800+36000</f>
        <v>60800</v>
      </c>
      <c r="I55" s="46"/>
      <c r="J55" s="46"/>
    </row>
    <row r="56" spans="1:10" ht="87.75" customHeight="1" thickTop="1">
      <c r="A56" s="37"/>
      <c r="B56" s="37"/>
      <c r="C56" s="57"/>
      <c r="D56" s="39"/>
      <c r="E56" s="109" t="s">
        <v>87</v>
      </c>
      <c r="F56" s="109" t="s">
        <v>86</v>
      </c>
      <c r="G56" s="110">
        <f aca="true" t="shared" si="4" ref="G56:G61">H56+I56</f>
        <v>55000</v>
      </c>
      <c r="H56" s="41">
        <f>H57</f>
        <v>55000</v>
      </c>
      <c r="I56" s="41"/>
      <c r="J56" s="41"/>
    </row>
    <row r="57" spans="1:10" ht="30.75" customHeight="1">
      <c r="A57" s="14" t="s">
        <v>16</v>
      </c>
      <c r="B57" s="111"/>
      <c r="C57" s="20"/>
      <c r="D57" s="112" t="s">
        <v>19</v>
      </c>
      <c r="E57" s="42"/>
      <c r="F57" s="42"/>
      <c r="G57" s="43">
        <f t="shared" si="4"/>
        <v>55000</v>
      </c>
      <c r="H57" s="43">
        <f>H58</f>
        <v>55000</v>
      </c>
      <c r="I57" s="43"/>
      <c r="J57" s="43"/>
    </row>
    <row r="58" spans="1:10" ht="34.5" customHeight="1">
      <c r="A58" s="14" t="s">
        <v>13</v>
      </c>
      <c r="B58" s="111"/>
      <c r="C58" s="20"/>
      <c r="D58" s="112" t="s">
        <v>19</v>
      </c>
      <c r="E58" s="42"/>
      <c r="F58" s="42"/>
      <c r="G58" s="43">
        <f t="shared" si="4"/>
        <v>55000</v>
      </c>
      <c r="H58" s="43">
        <f>H59</f>
        <v>55000</v>
      </c>
      <c r="I58" s="43"/>
      <c r="J58" s="43"/>
    </row>
    <row r="59" spans="1:10" ht="15" customHeight="1" thickBot="1">
      <c r="A59" s="113" t="s">
        <v>88</v>
      </c>
      <c r="B59" s="47" t="s">
        <v>89</v>
      </c>
      <c r="C59" s="47" t="s">
        <v>90</v>
      </c>
      <c r="D59" s="42" t="s">
        <v>91</v>
      </c>
      <c r="E59" s="80"/>
      <c r="F59" s="80"/>
      <c r="G59" s="43">
        <f t="shared" si="4"/>
        <v>55000</v>
      </c>
      <c r="H59" s="46">
        <v>55000</v>
      </c>
      <c r="I59" s="46"/>
      <c r="J59" s="43"/>
    </row>
    <row r="60" spans="1:10" ht="51" customHeight="1" thickTop="1">
      <c r="A60" s="37"/>
      <c r="B60" s="37"/>
      <c r="C60" s="37"/>
      <c r="D60" s="67"/>
      <c r="E60" s="114" t="s">
        <v>99</v>
      </c>
      <c r="F60" s="84" t="s">
        <v>100</v>
      </c>
      <c r="G60" s="61">
        <f t="shared" si="4"/>
        <v>2616914</v>
      </c>
      <c r="H60" s="41">
        <f>H61+H64</f>
        <v>2529914</v>
      </c>
      <c r="I60" s="41">
        <f aca="true" t="shared" si="5" ref="I60:J62">I61</f>
        <v>87000</v>
      </c>
      <c r="J60" s="41">
        <f t="shared" si="5"/>
        <v>87000</v>
      </c>
    </row>
    <row r="61" spans="1:10" ht="22.5" customHeight="1">
      <c r="A61" s="70" t="s">
        <v>21</v>
      </c>
      <c r="B61" s="15"/>
      <c r="C61" s="115"/>
      <c r="D61" s="16" t="s">
        <v>1</v>
      </c>
      <c r="E61" s="116"/>
      <c r="F61" s="52"/>
      <c r="G61" s="63">
        <f t="shared" si="4"/>
        <v>2606914</v>
      </c>
      <c r="H61" s="117">
        <f>H62</f>
        <v>2519914</v>
      </c>
      <c r="I61" s="117">
        <f t="shared" si="5"/>
        <v>87000</v>
      </c>
      <c r="J61" s="117">
        <f t="shared" si="5"/>
        <v>87000</v>
      </c>
    </row>
    <row r="62" spans="1:10" ht="15.75" customHeight="1">
      <c r="A62" s="70" t="s">
        <v>22</v>
      </c>
      <c r="B62" s="14"/>
      <c r="C62" s="71"/>
      <c r="D62" s="16" t="s">
        <v>1</v>
      </c>
      <c r="E62" s="116"/>
      <c r="F62" s="52"/>
      <c r="G62" s="63">
        <f aca="true" t="shared" si="6" ref="G62:G70">H62+I62</f>
        <v>2606914</v>
      </c>
      <c r="H62" s="43">
        <f>H63</f>
        <v>2519914</v>
      </c>
      <c r="I62" s="117">
        <f t="shared" si="5"/>
        <v>87000</v>
      </c>
      <c r="J62" s="117">
        <f t="shared" si="5"/>
        <v>87000</v>
      </c>
    </row>
    <row r="63" spans="1:10" ht="29.25" customHeight="1">
      <c r="A63" s="89" t="s">
        <v>82</v>
      </c>
      <c r="B63" s="53" t="s">
        <v>83</v>
      </c>
      <c r="C63" s="90" t="s">
        <v>84</v>
      </c>
      <c r="D63" s="91" t="s">
        <v>85</v>
      </c>
      <c r="E63" s="116"/>
      <c r="F63" s="52"/>
      <c r="G63" s="63">
        <f t="shared" si="6"/>
        <v>2606914</v>
      </c>
      <c r="H63" s="43">
        <f>849081-148481+736250+423200+20000+106964+10000+14900+426400+81600</f>
        <v>2519914</v>
      </c>
      <c r="I63" s="117">
        <f>42000+45000</f>
        <v>87000</v>
      </c>
      <c r="J63" s="117">
        <f>I63</f>
        <v>87000</v>
      </c>
    </row>
    <row r="64" spans="1:10" ht="34.5" customHeight="1">
      <c r="A64" s="20" t="s">
        <v>27</v>
      </c>
      <c r="B64" s="33"/>
      <c r="C64" s="33"/>
      <c r="D64" s="34" t="s">
        <v>7</v>
      </c>
      <c r="E64" s="42"/>
      <c r="F64" s="42"/>
      <c r="G64" s="63">
        <f t="shared" si="6"/>
        <v>10000</v>
      </c>
      <c r="H64" s="43">
        <f>H65</f>
        <v>10000</v>
      </c>
      <c r="I64" s="43"/>
      <c r="J64" s="43"/>
    </row>
    <row r="65" spans="1:10" ht="31.5" customHeight="1">
      <c r="A65" s="20" t="s">
        <v>27</v>
      </c>
      <c r="B65" s="33"/>
      <c r="C65" s="33"/>
      <c r="D65" s="34" t="s">
        <v>7</v>
      </c>
      <c r="E65" s="42"/>
      <c r="F65" s="42"/>
      <c r="G65" s="63">
        <f t="shared" si="6"/>
        <v>10000</v>
      </c>
      <c r="H65" s="43">
        <f>H66</f>
        <v>10000</v>
      </c>
      <c r="I65" s="43"/>
      <c r="J65" s="43"/>
    </row>
    <row r="66" spans="1:10" ht="33" customHeight="1">
      <c r="A66" s="118" t="s">
        <v>64</v>
      </c>
      <c r="B66" s="119" t="s">
        <v>65</v>
      </c>
      <c r="C66" s="120" t="s">
        <v>4</v>
      </c>
      <c r="D66" s="72" t="s">
        <v>66</v>
      </c>
      <c r="E66" s="42"/>
      <c r="F66" s="42"/>
      <c r="G66" s="63">
        <f t="shared" si="6"/>
        <v>10000</v>
      </c>
      <c r="H66" s="43">
        <f>10000</f>
        <v>10000</v>
      </c>
      <c r="I66" s="43"/>
      <c r="J66" s="43"/>
    </row>
    <row r="67" spans="1:10" ht="21.75" customHeight="1">
      <c r="A67" s="205" t="s">
        <v>71</v>
      </c>
      <c r="B67" s="206"/>
      <c r="C67" s="207"/>
      <c r="D67" s="208" t="s">
        <v>72</v>
      </c>
      <c r="E67" s="209"/>
      <c r="F67" s="209"/>
      <c r="G67" s="210">
        <f t="shared" si="6"/>
        <v>10504.2</v>
      </c>
      <c r="H67" s="211"/>
      <c r="I67" s="211">
        <f aca="true" t="shared" si="7" ref="I67:J69">I68</f>
        <v>10504.2</v>
      </c>
      <c r="J67" s="211">
        <f t="shared" si="7"/>
        <v>10504.2</v>
      </c>
    </row>
    <row r="68" spans="1:10" ht="17.25" customHeight="1">
      <c r="A68" s="212" t="s">
        <v>73</v>
      </c>
      <c r="B68" s="213"/>
      <c r="C68" s="214"/>
      <c r="D68" s="215" t="s">
        <v>72</v>
      </c>
      <c r="E68" s="209"/>
      <c r="F68" s="209"/>
      <c r="G68" s="210">
        <f t="shared" si="6"/>
        <v>10504.2</v>
      </c>
      <c r="H68" s="211"/>
      <c r="I68" s="211">
        <f t="shared" si="7"/>
        <v>10504.2</v>
      </c>
      <c r="J68" s="211">
        <f t="shared" si="7"/>
        <v>10504.2</v>
      </c>
    </row>
    <row r="69" spans="1:10" ht="33" customHeight="1">
      <c r="A69" s="216" t="s">
        <v>74</v>
      </c>
      <c r="B69" s="217" t="s">
        <v>75</v>
      </c>
      <c r="C69" s="218" t="s">
        <v>76</v>
      </c>
      <c r="D69" s="219" t="s">
        <v>77</v>
      </c>
      <c r="E69" s="209"/>
      <c r="F69" s="209"/>
      <c r="G69" s="210">
        <f t="shared" si="6"/>
        <v>10504.2</v>
      </c>
      <c r="H69" s="211"/>
      <c r="I69" s="211">
        <f t="shared" si="7"/>
        <v>10504.2</v>
      </c>
      <c r="J69" s="211">
        <f t="shared" si="7"/>
        <v>10504.2</v>
      </c>
    </row>
    <row r="70" spans="1:10" ht="33" customHeight="1" thickBot="1">
      <c r="A70" s="220"/>
      <c r="B70" s="221"/>
      <c r="C70" s="222"/>
      <c r="D70" s="223"/>
      <c r="E70" s="224"/>
      <c r="F70" s="224"/>
      <c r="G70" s="210">
        <f t="shared" si="6"/>
        <v>10504.2</v>
      </c>
      <c r="H70" s="225"/>
      <c r="I70" s="226">
        <v>10504.2</v>
      </c>
      <c r="J70" s="226">
        <f>I70</f>
        <v>10504.2</v>
      </c>
    </row>
    <row r="71" spans="1:10" ht="78" customHeight="1" thickBot="1" thickTop="1">
      <c r="A71" s="121"/>
      <c r="B71" s="121"/>
      <c r="C71" s="58"/>
      <c r="D71" s="122"/>
      <c r="E71" s="114" t="s">
        <v>102</v>
      </c>
      <c r="F71" s="84" t="s">
        <v>101</v>
      </c>
      <c r="G71" s="61">
        <f>H71+I71</f>
        <v>28380</v>
      </c>
      <c r="H71" s="62">
        <f>H72</f>
        <v>28380</v>
      </c>
      <c r="I71" s="62"/>
      <c r="J71" s="62"/>
    </row>
    <row r="72" spans="1:10" ht="26.25" customHeight="1" thickBot="1">
      <c r="A72" s="123" t="s">
        <v>33</v>
      </c>
      <c r="B72" s="123"/>
      <c r="C72" s="123"/>
      <c r="D72" s="124" t="s">
        <v>6</v>
      </c>
      <c r="E72" s="125"/>
      <c r="F72" s="125"/>
      <c r="G72" s="126">
        <f>H72+I72</f>
        <v>28380</v>
      </c>
      <c r="H72" s="126">
        <f>H73</f>
        <v>28380</v>
      </c>
      <c r="I72" s="126"/>
      <c r="J72" s="126"/>
    </row>
    <row r="73" spans="1:10" ht="20.25" customHeight="1">
      <c r="A73" s="119" t="s">
        <v>34</v>
      </c>
      <c r="B73" s="119"/>
      <c r="C73" s="119"/>
      <c r="D73" s="127" t="s">
        <v>6</v>
      </c>
      <c r="E73" s="128"/>
      <c r="F73" s="128"/>
      <c r="G73" s="129">
        <f>H73+I73</f>
        <v>28380</v>
      </c>
      <c r="H73" s="117">
        <f>H74</f>
        <v>28380</v>
      </c>
      <c r="I73" s="117"/>
      <c r="J73" s="117"/>
    </row>
    <row r="74" spans="1:10" ht="36" customHeight="1" thickBot="1">
      <c r="A74" s="130" t="s">
        <v>45</v>
      </c>
      <c r="B74" s="35" t="s">
        <v>37</v>
      </c>
      <c r="C74" s="131" t="s">
        <v>38</v>
      </c>
      <c r="D74" s="132" t="s">
        <v>39</v>
      </c>
      <c r="E74" s="80"/>
      <c r="F74" s="80"/>
      <c r="G74" s="46">
        <f>H74+I74</f>
        <v>28380</v>
      </c>
      <c r="H74" s="46">
        <v>28380</v>
      </c>
      <c r="I74" s="46"/>
      <c r="J74" s="46"/>
    </row>
    <row r="75" spans="1:10" ht="57" customHeight="1" thickBot="1" thickTop="1">
      <c r="A75" s="133"/>
      <c r="B75" s="134"/>
      <c r="C75" s="134"/>
      <c r="D75" s="69"/>
      <c r="E75" s="135" t="s">
        <v>115</v>
      </c>
      <c r="F75" s="135" t="s">
        <v>111</v>
      </c>
      <c r="G75" s="50">
        <f aca="true" t="shared" si="8" ref="G75:H77">G76</f>
        <v>50000</v>
      </c>
      <c r="H75" s="50">
        <f t="shared" si="8"/>
        <v>50000</v>
      </c>
      <c r="I75" s="50"/>
      <c r="J75" s="50"/>
    </row>
    <row r="76" spans="1:10" ht="29.25" customHeight="1" thickBot="1">
      <c r="A76" s="137" t="s">
        <v>108</v>
      </c>
      <c r="B76" s="138"/>
      <c r="C76" s="138"/>
      <c r="D76" s="139" t="s">
        <v>81</v>
      </c>
      <c r="E76" s="140"/>
      <c r="F76" s="125"/>
      <c r="G76" s="126">
        <f t="shared" si="8"/>
        <v>50000</v>
      </c>
      <c r="H76" s="126">
        <f t="shared" si="8"/>
        <v>50000</v>
      </c>
      <c r="I76" s="126"/>
      <c r="J76" s="126"/>
    </row>
    <row r="77" spans="1:10" ht="29.25" customHeight="1">
      <c r="A77" s="118" t="s">
        <v>109</v>
      </c>
      <c r="B77" s="119"/>
      <c r="C77" s="119"/>
      <c r="D77" s="141" t="s">
        <v>81</v>
      </c>
      <c r="E77" s="135"/>
      <c r="F77" s="142"/>
      <c r="G77" s="143">
        <f t="shared" si="8"/>
        <v>50000</v>
      </c>
      <c r="H77" s="143">
        <f t="shared" si="8"/>
        <v>50000</v>
      </c>
      <c r="I77" s="143"/>
      <c r="J77" s="143"/>
    </row>
    <row r="78" spans="1:10" ht="36" customHeight="1" thickBot="1">
      <c r="A78" s="144" t="s">
        <v>110</v>
      </c>
      <c r="B78" s="145" t="s">
        <v>105</v>
      </c>
      <c r="C78" s="145" t="s">
        <v>106</v>
      </c>
      <c r="D78" s="79" t="s">
        <v>107</v>
      </c>
      <c r="E78" s="36"/>
      <c r="F78" s="80"/>
      <c r="G78" s="46">
        <f>H78+I78</f>
        <v>50000</v>
      </c>
      <c r="H78" s="46">
        <v>50000</v>
      </c>
      <c r="I78" s="46"/>
      <c r="J78" s="46"/>
    </row>
    <row r="79" spans="1:10" ht="153" customHeight="1" thickBot="1" thickTop="1">
      <c r="A79" s="146"/>
      <c r="B79" s="147"/>
      <c r="C79" s="148"/>
      <c r="D79" s="149"/>
      <c r="E79" s="150" t="s">
        <v>116</v>
      </c>
      <c r="F79" s="136" t="s">
        <v>120</v>
      </c>
      <c r="G79" s="50">
        <f aca="true" t="shared" si="9" ref="G79:H82">G80</f>
        <v>12000</v>
      </c>
      <c r="H79" s="50">
        <f t="shared" si="9"/>
        <v>12000</v>
      </c>
      <c r="I79" s="50"/>
      <c r="J79" s="50"/>
    </row>
    <row r="80" spans="1:10" ht="29.25" customHeight="1" thickBot="1">
      <c r="A80" s="137" t="s">
        <v>21</v>
      </c>
      <c r="B80" s="138"/>
      <c r="C80" s="151"/>
      <c r="D80" s="139" t="s">
        <v>81</v>
      </c>
      <c r="E80" s="152"/>
      <c r="F80" s="125"/>
      <c r="G80" s="126">
        <f t="shared" si="9"/>
        <v>12000</v>
      </c>
      <c r="H80" s="126">
        <f t="shared" si="9"/>
        <v>12000</v>
      </c>
      <c r="I80" s="126"/>
      <c r="J80" s="126"/>
    </row>
    <row r="81" spans="1:10" ht="29.25" customHeight="1">
      <c r="A81" s="118" t="s">
        <v>22</v>
      </c>
      <c r="B81" s="119"/>
      <c r="C81" s="120"/>
      <c r="D81" s="141" t="s">
        <v>81</v>
      </c>
      <c r="E81" s="153"/>
      <c r="F81" s="142"/>
      <c r="G81" s="143">
        <f t="shared" si="9"/>
        <v>12000</v>
      </c>
      <c r="H81" s="143">
        <f t="shared" si="9"/>
        <v>12000</v>
      </c>
      <c r="I81" s="143"/>
      <c r="J81" s="143"/>
    </row>
    <row r="82" spans="1:10" ht="29.25" customHeight="1">
      <c r="A82" s="154" t="s">
        <v>112</v>
      </c>
      <c r="B82" s="155" t="s">
        <v>75</v>
      </c>
      <c r="C82" s="156" t="s">
        <v>76</v>
      </c>
      <c r="D82" s="157" t="s">
        <v>113</v>
      </c>
      <c r="E82" s="158"/>
      <c r="F82" s="54"/>
      <c r="G82" s="55">
        <f t="shared" si="9"/>
        <v>12000</v>
      </c>
      <c r="H82" s="55">
        <f t="shared" si="9"/>
        <v>12000</v>
      </c>
      <c r="I82" s="55"/>
      <c r="J82" s="55"/>
    </row>
    <row r="83" spans="1:10" ht="50.25" customHeight="1" thickBot="1">
      <c r="A83" s="159"/>
      <c r="B83" s="160"/>
      <c r="C83" s="161"/>
      <c r="D83" s="79" t="s">
        <v>114</v>
      </c>
      <c r="E83" s="162"/>
      <c r="F83" s="80"/>
      <c r="G83" s="46">
        <f>H83+I83</f>
        <v>12000</v>
      </c>
      <c r="H83" s="46">
        <v>12000</v>
      </c>
      <c r="I83" s="46"/>
      <c r="J83" s="46"/>
    </row>
    <row r="84" spans="1:10" ht="93" customHeight="1" thickBot="1" thickTop="1">
      <c r="A84" s="163"/>
      <c r="B84" s="164"/>
      <c r="C84" s="165"/>
      <c r="D84" s="166"/>
      <c r="E84" s="60" t="s">
        <v>123</v>
      </c>
      <c r="F84" s="135" t="s">
        <v>121</v>
      </c>
      <c r="G84" s="50">
        <f aca="true" t="shared" si="10" ref="G84:H94">G85</f>
        <v>280040</v>
      </c>
      <c r="H84" s="50">
        <f t="shared" si="10"/>
        <v>241040</v>
      </c>
      <c r="I84" s="50">
        <f aca="true" t="shared" si="11" ref="I84:J90">I85</f>
        <v>39000</v>
      </c>
      <c r="J84" s="50">
        <f t="shared" si="11"/>
        <v>39000</v>
      </c>
    </row>
    <row r="85" spans="1:11" ht="40.5" customHeight="1" thickBot="1">
      <c r="A85" s="137" t="s">
        <v>21</v>
      </c>
      <c r="B85" s="138"/>
      <c r="C85" s="151"/>
      <c r="D85" s="167" t="s">
        <v>81</v>
      </c>
      <c r="E85" s="168"/>
      <c r="F85" s="169"/>
      <c r="G85" s="126">
        <f t="shared" si="10"/>
        <v>280040</v>
      </c>
      <c r="H85" s="126">
        <f t="shared" si="10"/>
        <v>241040</v>
      </c>
      <c r="I85" s="129">
        <f t="shared" si="11"/>
        <v>39000</v>
      </c>
      <c r="J85" s="129">
        <f t="shared" si="11"/>
        <v>39000</v>
      </c>
      <c r="K85" s="193"/>
    </row>
    <row r="86" spans="1:11" ht="40.5" customHeight="1">
      <c r="A86" s="163" t="s">
        <v>22</v>
      </c>
      <c r="B86" s="170"/>
      <c r="C86" s="171"/>
      <c r="D86" s="157" t="s">
        <v>81</v>
      </c>
      <c r="E86" s="172"/>
      <c r="F86" s="142"/>
      <c r="G86" s="143">
        <f t="shared" si="10"/>
        <v>280040</v>
      </c>
      <c r="H86" s="143">
        <f t="shared" si="10"/>
        <v>241040</v>
      </c>
      <c r="I86" s="143">
        <f t="shared" si="11"/>
        <v>39000</v>
      </c>
      <c r="J86" s="143">
        <f t="shared" si="11"/>
        <v>39000</v>
      </c>
      <c r="K86" s="193"/>
    </row>
    <row r="87" spans="1:12" ht="63" customHeight="1" thickBot="1">
      <c r="A87" s="159" t="s">
        <v>117</v>
      </c>
      <c r="B87" s="160" t="s">
        <v>118</v>
      </c>
      <c r="C87" s="161" t="s">
        <v>76</v>
      </c>
      <c r="D87" s="173" t="s">
        <v>119</v>
      </c>
      <c r="E87" s="174"/>
      <c r="F87" s="80"/>
      <c r="G87" s="46">
        <f>H87+I87</f>
        <v>280040</v>
      </c>
      <c r="H87" s="46">
        <f>83630+157410</f>
        <v>241040</v>
      </c>
      <c r="I87" s="46">
        <f>22000+17000</f>
        <v>39000</v>
      </c>
      <c r="J87" s="46">
        <f>I87</f>
        <v>39000</v>
      </c>
      <c r="K87" s="193"/>
      <c r="L87" s="193"/>
    </row>
    <row r="88" spans="1:12" ht="93.75" customHeight="1" thickBot="1" thickTop="1">
      <c r="A88" s="163"/>
      <c r="B88" s="164"/>
      <c r="C88" s="165"/>
      <c r="D88" s="166"/>
      <c r="E88" s="60" t="s">
        <v>131</v>
      </c>
      <c r="F88" s="135" t="s">
        <v>132</v>
      </c>
      <c r="G88" s="50">
        <f t="shared" si="10"/>
        <v>50000</v>
      </c>
      <c r="H88" s="50"/>
      <c r="I88" s="50">
        <f t="shared" si="11"/>
        <v>50000</v>
      </c>
      <c r="J88" s="50">
        <f t="shared" si="11"/>
        <v>50000</v>
      </c>
      <c r="K88" s="193"/>
      <c r="L88" s="193"/>
    </row>
    <row r="89" spans="1:12" ht="33.75" customHeight="1" thickBot="1">
      <c r="A89" s="137" t="s">
        <v>21</v>
      </c>
      <c r="B89" s="138"/>
      <c r="C89" s="151"/>
      <c r="D89" s="167" t="s">
        <v>81</v>
      </c>
      <c r="E89" s="168"/>
      <c r="F89" s="169"/>
      <c r="G89" s="126">
        <f t="shared" si="10"/>
        <v>50000</v>
      </c>
      <c r="H89" s="126"/>
      <c r="I89" s="129">
        <f t="shared" si="11"/>
        <v>50000</v>
      </c>
      <c r="J89" s="129">
        <f t="shared" si="11"/>
        <v>50000</v>
      </c>
      <c r="K89" s="193"/>
      <c r="L89" s="193"/>
    </row>
    <row r="90" spans="1:12" ht="36.75" customHeight="1">
      <c r="A90" s="163" t="s">
        <v>22</v>
      </c>
      <c r="B90" s="170"/>
      <c r="C90" s="171"/>
      <c r="D90" s="157" t="s">
        <v>81</v>
      </c>
      <c r="E90" s="172"/>
      <c r="F90" s="142"/>
      <c r="G90" s="143">
        <f t="shared" si="10"/>
        <v>50000</v>
      </c>
      <c r="H90" s="143"/>
      <c r="I90" s="143">
        <f t="shared" si="11"/>
        <v>50000</v>
      </c>
      <c r="J90" s="143">
        <f t="shared" si="11"/>
        <v>50000</v>
      </c>
      <c r="K90" s="193"/>
      <c r="L90" s="193"/>
    </row>
    <row r="91" spans="1:12" ht="63" customHeight="1" thickBot="1">
      <c r="A91" s="159" t="s">
        <v>135</v>
      </c>
      <c r="B91" s="160" t="s">
        <v>133</v>
      </c>
      <c r="C91" s="161" t="s">
        <v>134</v>
      </c>
      <c r="D91" s="194" t="s">
        <v>136</v>
      </c>
      <c r="E91" s="174"/>
      <c r="F91" s="80"/>
      <c r="G91" s="46">
        <f>H91+I91</f>
        <v>50000</v>
      </c>
      <c r="H91" s="46"/>
      <c r="I91" s="46">
        <v>50000</v>
      </c>
      <c r="J91" s="46">
        <f>I91</f>
        <v>50000</v>
      </c>
      <c r="K91" s="193"/>
      <c r="L91" s="193"/>
    </row>
    <row r="92" spans="1:12" ht="81" customHeight="1" thickBot="1" thickTop="1">
      <c r="A92" s="195"/>
      <c r="B92" s="196"/>
      <c r="C92" s="148"/>
      <c r="D92" s="197"/>
      <c r="E92" s="228" t="s">
        <v>129</v>
      </c>
      <c r="F92" s="135" t="s">
        <v>128</v>
      </c>
      <c r="G92" s="50">
        <f t="shared" si="10"/>
        <v>210</v>
      </c>
      <c r="H92" s="50">
        <f t="shared" si="10"/>
        <v>210</v>
      </c>
      <c r="I92" s="50"/>
      <c r="J92" s="50"/>
      <c r="K92" s="193"/>
      <c r="L92" s="193"/>
    </row>
    <row r="93" spans="1:12" ht="63" customHeight="1" thickBot="1">
      <c r="A93" s="198" t="s">
        <v>21</v>
      </c>
      <c r="B93" s="199"/>
      <c r="C93" s="200"/>
      <c r="D93" s="201" t="s">
        <v>81</v>
      </c>
      <c r="E93" s="202"/>
      <c r="F93" s="169"/>
      <c r="G93" s="126">
        <f t="shared" si="10"/>
        <v>210</v>
      </c>
      <c r="H93" s="126">
        <f t="shared" si="10"/>
        <v>210</v>
      </c>
      <c r="I93" s="129"/>
      <c r="J93" s="129"/>
      <c r="K93" s="193"/>
      <c r="L93" s="193"/>
    </row>
    <row r="94" spans="1:12" ht="63" customHeight="1">
      <c r="A94" s="163" t="s">
        <v>22</v>
      </c>
      <c r="B94" s="170"/>
      <c r="C94" s="171"/>
      <c r="D94" s="157" t="s">
        <v>81</v>
      </c>
      <c r="E94" s="203"/>
      <c r="F94" s="142"/>
      <c r="G94" s="143">
        <f t="shared" si="10"/>
        <v>210</v>
      </c>
      <c r="H94" s="143">
        <f t="shared" si="10"/>
        <v>210</v>
      </c>
      <c r="I94" s="143"/>
      <c r="J94" s="143"/>
      <c r="K94" s="193"/>
      <c r="L94" s="193"/>
    </row>
    <row r="95" spans="1:12" ht="63" customHeight="1" thickBot="1">
      <c r="A95" s="159" t="s">
        <v>117</v>
      </c>
      <c r="B95" s="160" t="s">
        <v>118</v>
      </c>
      <c r="C95" s="161" t="s">
        <v>76</v>
      </c>
      <c r="D95" s="173" t="s">
        <v>119</v>
      </c>
      <c r="E95" s="204"/>
      <c r="F95" s="80"/>
      <c r="G95" s="46">
        <f>H95+I95</f>
        <v>210</v>
      </c>
      <c r="H95" s="46">
        <v>210</v>
      </c>
      <c r="I95" s="46"/>
      <c r="J95" s="46"/>
      <c r="K95" s="193"/>
      <c r="L95" s="193"/>
    </row>
    <row r="96" spans="1:12" ht="106.5" customHeight="1" thickBot="1" thickTop="1">
      <c r="A96" s="175"/>
      <c r="B96" s="176"/>
      <c r="C96" s="177"/>
      <c r="D96" s="149"/>
      <c r="E96" s="178" t="s">
        <v>124</v>
      </c>
      <c r="F96" s="135" t="s">
        <v>122</v>
      </c>
      <c r="G96" s="50">
        <f aca="true" t="shared" si="12" ref="G96:H98">G97</f>
        <v>22300</v>
      </c>
      <c r="H96" s="50">
        <f t="shared" si="12"/>
        <v>22300</v>
      </c>
      <c r="I96" s="50"/>
      <c r="J96" s="50"/>
      <c r="K96" s="193"/>
      <c r="L96" s="193"/>
    </row>
    <row r="97" spans="1:12" ht="29.25" customHeight="1" thickBot="1">
      <c r="A97" s="137" t="s">
        <v>21</v>
      </c>
      <c r="B97" s="138"/>
      <c r="C97" s="151"/>
      <c r="D97" s="167" t="s">
        <v>81</v>
      </c>
      <c r="E97" s="179"/>
      <c r="F97" s="125"/>
      <c r="G97" s="126">
        <f t="shared" si="12"/>
        <v>22300</v>
      </c>
      <c r="H97" s="126">
        <f t="shared" si="12"/>
        <v>22300</v>
      </c>
      <c r="I97" s="126"/>
      <c r="J97" s="126"/>
      <c r="K97" s="193"/>
      <c r="L97" s="193"/>
    </row>
    <row r="98" spans="1:12" ht="29.25" customHeight="1">
      <c r="A98" s="163" t="s">
        <v>22</v>
      </c>
      <c r="B98" s="170"/>
      <c r="C98" s="171"/>
      <c r="D98" s="142" t="s">
        <v>81</v>
      </c>
      <c r="E98" s="172"/>
      <c r="F98" s="142"/>
      <c r="G98" s="143">
        <f t="shared" si="12"/>
        <v>22300</v>
      </c>
      <c r="H98" s="143">
        <f t="shared" si="12"/>
        <v>22300</v>
      </c>
      <c r="I98" s="143"/>
      <c r="J98" s="143"/>
      <c r="K98" s="193"/>
      <c r="L98" s="193"/>
    </row>
    <row r="99" spans="1:12" ht="21.75" customHeight="1">
      <c r="A99" s="189" t="s">
        <v>112</v>
      </c>
      <c r="B99" s="190" t="s">
        <v>75</v>
      </c>
      <c r="C99" s="191" t="s">
        <v>76</v>
      </c>
      <c r="D99" s="42" t="s">
        <v>113</v>
      </c>
      <c r="E99" s="192"/>
      <c r="F99" s="42"/>
      <c r="G99" s="43">
        <f>H99+I99</f>
        <v>22300</v>
      </c>
      <c r="H99" s="43">
        <v>22300</v>
      </c>
      <c r="I99" s="43"/>
      <c r="J99" s="43"/>
      <c r="K99" s="193"/>
      <c r="L99" s="193"/>
    </row>
    <row r="100" spans="1:12" ht="55.5" customHeight="1" thickBot="1">
      <c r="A100" s="154"/>
      <c r="B100" s="185"/>
      <c r="C100" s="186"/>
      <c r="D100" s="48" t="s">
        <v>125</v>
      </c>
      <c r="E100" s="187"/>
      <c r="F100" s="188"/>
      <c r="G100" s="43">
        <f>H100+I100</f>
        <v>22300</v>
      </c>
      <c r="H100" s="50">
        <v>22300</v>
      </c>
      <c r="I100" s="50"/>
      <c r="J100" s="50"/>
      <c r="K100" s="193"/>
      <c r="L100" s="193"/>
    </row>
    <row r="101" spans="1:12" ht="16.5" thickBot="1">
      <c r="A101" s="180"/>
      <c r="B101" s="180"/>
      <c r="C101" s="180"/>
      <c r="D101" s="181"/>
      <c r="E101" s="182"/>
      <c r="F101" s="180"/>
      <c r="G101" s="183">
        <f>H101+I101</f>
        <v>9621324.64</v>
      </c>
      <c r="H101" s="126">
        <f>H9+H13+H17+H21+H26+H30+H36+H44+H56+H60+H71+H75+H79+H84+H96</f>
        <v>9088260</v>
      </c>
      <c r="I101" s="184">
        <f>I9+I13+I17+I21+I30+I36+I44+I56+I60+I71+I75+I79+I84+I96</f>
        <v>533064.64</v>
      </c>
      <c r="J101" s="184">
        <f>J9+J13+J17+J21+J30+J36+J44+J56+J60+J71+J75+J79+J84+J96</f>
        <v>533064.64</v>
      </c>
      <c r="K101" s="193"/>
      <c r="L101" s="193"/>
    </row>
    <row r="102" ht="12.75">
      <c r="J102" s="3"/>
    </row>
    <row r="103" spans="4:10" ht="12.75">
      <c r="D103" s="6"/>
      <c r="E103" s="6"/>
      <c r="F103" s="6"/>
      <c r="G103" s="6"/>
      <c r="H103" s="6"/>
      <c r="J103" s="1"/>
    </row>
    <row r="104" spans="4:10" ht="12.75">
      <c r="D104" s="6" t="s">
        <v>140</v>
      </c>
      <c r="E104" s="6"/>
      <c r="G104" s="6" t="s">
        <v>9</v>
      </c>
      <c r="I104" s="5"/>
      <c r="J104" s="3"/>
    </row>
    <row r="105" spans="4:9" ht="12.75">
      <c r="D105" s="5"/>
      <c r="E105" s="5"/>
      <c r="F105" s="5"/>
      <c r="G105" s="5"/>
      <c r="H105" s="5"/>
      <c r="I105" s="5"/>
    </row>
    <row r="106" spans="8:10" ht="12.75">
      <c r="H106" s="3"/>
      <c r="J106" s="1"/>
    </row>
    <row r="107" ht="12.75">
      <c r="J107" s="3"/>
    </row>
  </sheetData>
  <sheetProtection/>
  <mergeCells count="10">
    <mergeCell ref="I7:J7"/>
    <mergeCell ref="A6:J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5" right="0.22" top="0.43" bottom="0.5905511811023623" header="0.22" footer="0.5118110236220472"/>
  <pageSetup fitToHeight="3" horizontalDpi="600" verticalDpi="600" orientation="portrait" paperSize="9" scale="43" r:id="rId1"/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2019-06-18T08:43:35Z</cp:lastPrinted>
  <dcterms:created xsi:type="dcterms:W3CDTF">2005-01-31T07:03:46Z</dcterms:created>
  <dcterms:modified xsi:type="dcterms:W3CDTF">2019-06-18T08:45:06Z</dcterms:modified>
  <cp:category/>
  <cp:version/>
  <cp:contentType/>
  <cp:contentStatus/>
</cp:coreProperties>
</file>